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pwi\Desktop\"/>
    </mc:Choice>
  </mc:AlternateContent>
  <xr:revisionPtr revIDLastSave="0" documentId="13_ncr:1_{7FC50235-7BB1-4495-BE72-22E80819F86E}" xr6:coauthVersionLast="47" xr6:coauthVersionMax="47" xr10:uidLastSave="{00000000-0000-0000-0000-000000000000}"/>
  <bookViews>
    <workbookView xWindow="-120" yWindow="-120" windowWidth="20730" windowHeight="11160" activeTab="5" xr2:uid="{95A238E6-D7F6-409F-8BBD-90421F3C658C}"/>
  </bookViews>
  <sheets>
    <sheet name="Q1 " sheetId="1" r:id="rId1"/>
    <sheet name="Sheet1" sheetId="3" state="hidden" r:id="rId2"/>
    <sheet name="Q2" sheetId="4" r:id="rId3"/>
    <sheet name="Q3" sheetId="5" r:id="rId4"/>
    <sheet name="Q4" sheetId="7" r:id="rId5"/>
    <sheet name="Saldo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2" l="1"/>
  <c r="B18" i="2"/>
  <c r="B17" i="2"/>
  <c r="B16" i="2"/>
  <c r="F16" i="7"/>
  <c r="F15" i="7"/>
  <c r="F14" i="7"/>
  <c r="F13" i="7"/>
  <c r="F12" i="7"/>
  <c r="B14" i="2"/>
  <c r="B13" i="2"/>
  <c r="B12" i="2"/>
  <c r="F17" i="5"/>
  <c r="F15" i="5"/>
  <c r="B11" i="2"/>
  <c r="F14" i="5"/>
  <c r="F13" i="5"/>
  <c r="F12" i="5"/>
  <c r="F16" i="5"/>
  <c r="B9" i="2"/>
  <c r="B8" i="2"/>
  <c r="B7" i="2"/>
  <c r="F14" i="4"/>
  <c r="F16" i="4"/>
  <c r="F13" i="4"/>
  <c r="F12" i="4"/>
  <c r="F17" i="1"/>
  <c r="F16" i="1"/>
  <c r="F15" i="1"/>
  <c r="F14" i="1"/>
  <c r="F13" i="1"/>
  <c r="F12" i="1"/>
  <c r="F17" i="7" l="1"/>
  <c r="F15" i="4"/>
  <c r="F17" i="4" s="1"/>
</calcChain>
</file>

<file path=xl/sharedStrings.xml><?xml version="1.0" encoding="utf-8"?>
<sst xmlns="http://schemas.openxmlformats.org/spreadsheetml/2006/main" count="238" uniqueCount="135">
  <si>
    <t xml:space="preserve">Naam </t>
  </si>
  <si>
    <t>Bedrag</t>
  </si>
  <si>
    <t>Soort</t>
  </si>
  <si>
    <t>Totaal Januari</t>
  </si>
  <si>
    <t>Totaal Februari</t>
  </si>
  <si>
    <t>Totaal Maart</t>
  </si>
  <si>
    <t>Totaal kosten 1e kwartaal</t>
  </si>
  <si>
    <t>Totaal verschil</t>
  </si>
  <si>
    <t>Inkomsten Januari 2022</t>
  </si>
  <si>
    <t xml:space="preserve">Tikkie campagne </t>
  </si>
  <si>
    <t>Inkomsten Februari 2022</t>
  </si>
  <si>
    <t>Inkomsten maart 2022</t>
  </si>
  <si>
    <t>Uitgaven 2022</t>
  </si>
  <si>
    <t>Totaal 1e kwartaal 2022</t>
  </si>
  <si>
    <t xml:space="preserve">Bouw weeshuis </t>
  </si>
  <si>
    <t>Rozenactie</t>
  </si>
  <si>
    <t xml:space="preserve">Extra stenen </t>
  </si>
  <si>
    <t xml:space="preserve">Zonnepanelen </t>
  </si>
  <si>
    <t>Bank kosten</t>
  </si>
  <si>
    <t>Begin saldo Q1</t>
  </si>
  <si>
    <t>Totaal inkomsten Q1</t>
  </si>
  <si>
    <t>Totaal Kosten Q1</t>
  </si>
  <si>
    <t>Eind saldo Q1</t>
  </si>
  <si>
    <t>€ 12.985,81</t>
  </si>
  <si>
    <t>Inkomsten April 2022</t>
  </si>
  <si>
    <t>Inkomsten Mei 2022</t>
  </si>
  <si>
    <t>Inkomsten Juni 2022</t>
  </si>
  <si>
    <t xml:space="preserve">ABN correctie kosten </t>
  </si>
  <si>
    <t>Totaal April</t>
  </si>
  <si>
    <t>Totaal Mei</t>
  </si>
  <si>
    <t xml:space="preserve">Totaal Juni </t>
  </si>
  <si>
    <t>Totaal 2e kwartaal 2022</t>
  </si>
  <si>
    <t>Totaal kosten 2e kwartaal</t>
  </si>
  <si>
    <t>Carpenter and fini</t>
  </si>
  <si>
    <t>sh main building</t>
  </si>
  <si>
    <t xml:space="preserve">Dank bericht donateurs </t>
  </si>
  <si>
    <t>Geef.nl</t>
  </si>
  <si>
    <t>April</t>
  </si>
  <si>
    <t>Mei</t>
  </si>
  <si>
    <t>Transmissie transportwagen</t>
  </si>
  <si>
    <t>Juni</t>
  </si>
  <si>
    <t>Begin Saldo Q2</t>
  </si>
  <si>
    <t>Totaal inkomsten Q2</t>
  </si>
  <si>
    <t>Totaal kosten Q2</t>
  </si>
  <si>
    <t>Eind saldo Q2</t>
  </si>
  <si>
    <t>Inkomsten Juli 2022</t>
  </si>
  <si>
    <t>Inkomsten Augustus 2022</t>
  </si>
  <si>
    <t>Inkomsten September 2022</t>
  </si>
  <si>
    <t>Juli</t>
  </si>
  <si>
    <t>Augustus</t>
  </si>
  <si>
    <t xml:space="preserve">September </t>
  </si>
  <si>
    <t>ABN</t>
  </si>
  <si>
    <t xml:space="preserve">Bed + matras </t>
  </si>
  <si>
    <t xml:space="preserve">ABN </t>
  </si>
  <si>
    <t>Totaal Juli</t>
  </si>
  <si>
    <t>Totaal Augustus</t>
  </si>
  <si>
    <t xml:space="preserve">Totaal September </t>
  </si>
  <si>
    <t>WU st weesk SL pai</t>
  </si>
  <si>
    <t>nter</t>
  </si>
  <si>
    <t>Begin Saldo Q3</t>
  </si>
  <si>
    <t>Totaal inkomsten Q3</t>
  </si>
  <si>
    <t>Totaal kosten Q3</t>
  </si>
  <si>
    <t>Eind saldo Q3</t>
  </si>
  <si>
    <t>Tikkie</t>
  </si>
  <si>
    <t>Inkomsten Oktober 2022</t>
  </si>
  <si>
    <t>Inkomsten November 2022</t>
  </si>
  <si>
    <t>Diaconie</t>
  </si>
  <si>
    <t>Inkomsten December 2022</t>
  </si>
  <si>
    <t>Salaris en Hulpgel</t>
  </si>
  <si>
    <t>ABN AMRO</t>
  </si>
  <si>
    <t>Maandgeld via WU</t>
  </si>
  <si>
    <t>Voedsel+feest</t>
  </si>
  <si>
    <t>WU naar SL</t>
  </si>
  <si>
    <t>Totaal Oktober</t>
  </si>
  <si>
    <t>Totaal November</t>
  </si>
  <si>
    <t>Totaal December</t>
  </si>
  <si>
    <t>Totaal 4e kwartaal 2022</t>
  </si>
  <si>
    <t>Totaal kosten 4e kwartaal</t>
  </si>
  <si>
    <t>Begin Saldo Q4</t>
  </si>
  <si>
    <t>Totaal inkomsten Q4</t>
  </si>
  <si>
    <t>Totaal kosten Q4</t>
  </si>
  <si>
    <t>Eind saldo Q4</t>
  </si>
  <si>
    <t>Oktober</t>
  </si>
  <si>
    <t>November</t>
  </si>
  <si>
    <t>December</t>
  </si>
  <si>
    <t>I W</t>
  </si>
  <si>
    <t>J C</t>
  </si>
  <si>
    <t>M de B</t>
  </si>
  <si>
    <t>RF W</t>
  </si>
  <si>
    <t>A van T</t>
  </si>
  <si>
    <t xml:space="preserve">C van den H </t>
  </si>
  <si>
    <t>Tr de W</t>
  </si>
  <si>
    <t>J vd W</t>
  </si>
  <si>
    <t>K</t>
  </si>
  <si>
    <t>JM de K</t>
  </si>
  <si>
    <t>Van der S</t>
  </si>
  <si>
    <t>R. W</t>
  </si>
  <si>
    <t>I. W</t>
  </si>
  <si>
    <t>JP K</t>
  </si>
  <si>
    <t>B</t>
  </si>
  <si>
    <t>G P</t>
  </si>
  <si>
    <t>G V</t>
  </si>
  <si>
    <t>A T</t>
  </si>
  <si>
    <t>JM K de B</t>
  </si>
  <si>
    <t>GC L v A</t>
  </si>
  <si>
    <t>C van den H</t>
  </si>
  <si>
    <t>TR de W</t>
  </si>
  <si>
    <t>St S R</t>
  </si>
  <si>
    <t>M van D D</t>
  </si>
  <si>
    <t>S van der P</t>
  </si>
  <si>
    <t>R K</t>
  </si>
  <si>
    <t>J K de B</t>
  </si>
  <si>
    <t>Sanitair etc</t>
  </si>
  <si>
    <t>A. de G</t>
  </si>
  <si>
    <t>MW A van T</t>
  </si>
  <si>
    <t>Hr P K</t>
  </si>
  <si>
    <t>J M K de B</t>
  </si>
  <si>
    <t>Mw A van T</t>
  </si>
  <si>
    <t>Mw T van H</t>
  </si>
  <si>
    <t>Hr Pl van O</t>
  </si>
  <si>
    <t>W van D</t>
  </si>
  <si>
    <t>Hr G B</t>
  </si>
  <si>
    <t>J.W H</t>
  </si>
  <si>
    <t>I K</t>
  </si>
  <si>
    <t>H van der L</t>
  </si>
  <si>
    <t>M. de B</t>
  </si>
  <si>
    <t>Hr K</t>
  </si>
  <si>
    <t>Mw E</t>
  </si>
  <si>
    <t>A de B B</t>
  </si>
  <si>
    <t>G.F P</t>
  </si>
  <si>
    <t>Mw A va T</t>
  </si>
  <si>
    <t>C van de H</t>
  </si>
  <si>
    <t>AM de G</t>
  </si>
  <si>
    <t>IA C</t>
  </si>
  <si>
    <t>HR van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</si>
</sst>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/>
    <xf numFmtId="44" fontId="2" fillId="2" borderId="0" xfId="1" applyFont="1" applyFill="1"/>
    <xf numFmtId="0" fontId="2" fillId="3" borderId="0" xfId="0" applyFont="1" applyFill="1"/>
    <xf numFmtId="44" fontId="2" fillId="3" borderId="0" xfId="1" applyFont="1" applyFill="1"/>
    <xf numFmtId="0" fontId="2" fillId="4" borderId="0" xfId="0" applyFont="1" applyFill="1"/>
    <xf numFmtId="44" fontId="2" fillId="4" borderId="0" xfId="1" applyFont="1" applyFill="1"/>
    <xf numFmtId="44" fontId="0" fillId="0" borderId="0" xfId="1" applyFont="1"/>
    <xf numFmtId="44" fontId="2" fillId="4" borderId="0" xfId="0" applyNumberFormat="1" applyFont="1" applyFill="1"/>
    <xf numFmtId="16" fontId="2" fillId="4" borderId="0" xfId="0" applyNumberFormat="1" applyFont="1" applyFill="1"/>
    <xf numFmtId="44" fontId="2" fillId="4" borderId="0" xfId="0" applyNumberFormat="1" applyFont="1" applyFill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7DBF4-EF1F-45E3-9A9D-5670795814CF}">
  <dimension ref="A1:G43"/>
  <sheetViews>
    <sheetView topLeftCell="A10" workbookViewId="0">
      <selection activeCell="B29" sqref="B29"/>
    </sheetView>
  </sheetViews>
  <sheetFormatPr defaultColWidth="19.85546875" defaultRowHeight="15" x14ac:dyDescent="0.25"/>
  <cols>
    <col min="1" max="1" width="23.5703125" bestFit="1" customWidth="1"/>
    <col min="2" max="2" width="31.5703125" customWidth="1"/>
    <col min="3" max="3" width="19.85546875" style="7"/>
    <col min="5" max="5" width="22.85546875" bestFit="1" customWidth="1"/>
    <col min="7" max="7" width="19.85546875" style="7"/>
  </cols>
  <sheetData>
    <row r="1" spans="1:7" x14ac:dyDescent="0.25">
      <c r="A1" s="1" t="s">
        <v>8</v>
      </c>
      <c r="B1" s="1" t="s">
        <v>0</v>
      </c>
      <c r="C1" s="2" t="s">
        <v>1</v>
      </c>
      <c r="E1" s="3" t="s">
        <v>12</v>
      </c>
      <c r="F1" s="3" t="s">
        <v>2</v>
      </c>
      <c r="G1" s="4" t="s">
        <v>1</v>
      </c>
    </row>
    <row r="2" spans="1:7" x14ac:dyDescent="0.25">
      <c r="A2" s="9"/>
      <c r="B2" s="5" t="s">
        <v>9</v>
      </c>
      <c r="C2" s="6">
        <v>1389</v>
      </c>
      <c r="E2" s="5"/>
      <c r="F2" s="5" t="s">
        <v>14</v>
      </c>
      <c r="G2" s="6">
        <v>517</v>
      </c>
    </row>
    <row r="3" spans="1:7" x14ac:dyDescent="0.25">
      <c r="A3" s="5"/>
      <c r="B3" s="5" t="s">
        <v>85</v>
      </c>
      <c r="C3" s="6">
        <v>15</v>
      </c>
      <c r="E3" s="5"/>
      <c r="F3" s="5" t="s">
        <v>15</v>
      </c>
      <c r="G3" s="6">
        <v>105</v>
      </c>
    </row>
    <row r="4" spans="1:7" x14ac:dyDescent="0.25">
      <c r="A4" s="5"/>
      <c r="B4" s="5" t="s">
        <v>86</v>
      </c>
      <c r="C4" s="6">
        <v>100</v>
      </c>
      <c r="E4" s="5"/>
      <c r="F4" s="5" t="s">
        <v>16</v>
      </c>
      <c r="G4" s="6">
        <v>269</v>
      </c>
    </row>
    <row r="5" spans="1:7" x14ac:dyDescent="0.25">
      <c r="A5" s="5"/>
      <c r="B5" s="5" t="s">
        <v>87</v>
      </c>
      <c r="C5" s="6">
        <v>10</v>
      </c>
      <c r="E5" s="5"/>
      <c r="F5" s="5" t="s">
        <v>14</v>
      </c>
      <c r="G5" s="6">
        <v>333</v>
      </c>
    </row>
    <row r="6" spans="1:7" x14ac:dyDescent="0.25">
      <c r="A6" s="5"/>
      <c r="B6" s="5" t="s">
        <v>88</v>
      </c>
      <c r="C6" s="6">
        <v>25</v>
      </c>
      <c r="E6" s="5"/>
      <c r="F6" s="5" t="s">
        <v>17</v>
      </c>
      <c r="G6" s="6">
        <v>4970</v>
      </c>
    </row>
    <row r="7" spans="1:7" x14ac:dyDescent="0.25">
      <c r="A7" s="5"/>
      <c r="B7" s="5" t="s">
        <v>89</v>
      </c>
      <c r="C7" s="6">
        <v>25</v>
      </c>
      <c r="E7" s="5"/>
      <c r="F7" s="5" t="s">
        <v>18</v>
      </c>
      <c r="G7" s="6">
        <v>130.57</v>
      </c>
    </row>
    <row r="8" spans="1:7" x14ac:dyDescent="0.25">
      <c r="A8" s="5"/>
      <c r="B8" s="5" t="s">
        <v>90</v>
      </c>
      <c r="C8" s="6">
        <v>20</v>
      </c>
    </row>
    <row r="9" spans="1:7" x14ac:dyDescent="0.25">
      <c r="A9" s="5"/>
      <c r="B9" s="5" t="s">
        <v>91</v>
      </c>
      <c r="C9" s="6">
        <v>15</v>
      </c>
    </row>
    <row r="10" spans="1:7" x14ac:dyDescent="0.25">
      <c r="A10" s="5"/>
      <c r="B10" s="5" t="s">
        <v>92</v>
      </c>
      <c r="C10" s="6">
        <v>2.5</v>
      </c>
    </row>
    <row r="11" spans="1:7" x14ac:dyDescent="0.25">
      <c r="A11" s="5"/>
      <c r="B11" s="5" t="s">
        <v>93</v>
      </c>
      <c r="C11" s="6">
        <v>10</v>
      </c>
    </row>
    <row r="12" spans="1:7" x14ac:dyDescent="0.25">
      <c r="A12" s="1" t="s">
        <v>10</v>
      </c>
      <c r="B12" s="5" t="s">
        <v>9</v>
      </c>
      <c r="C12" s="6">
        <v>398.75</v>
      </c>
      <c r="E12" s="5" t="s">
        <v>3</v>
      </c>
      <c r="F12" s="8">
        <f>C2+C3+C4+C5+C6+C7+C8+C9+C10+C11</f>
        <v>1611.5</v>
      </c>
    </row>
    <row r="13" spans="1:7" x14ac:dyDescent="0.25">
      <c r="A13" s="5"/>
      <c r="B13" s="5" t="s">
        <v>85</v>
      </c>
      <c r="C13" s="6">
        <v>15</v>
      </c>
      <c r="E13" s="5" t="s">
        <v>4</v>
      </c>
      <c r="F13" s="8">
        <f>C12+C13+C14+C15+C16+C17+C18+C19+C20</f>
        <v>618.75</v>
      </c>
    </row>
    <row r="14" spans="1:7" x14ac:dyDescent="0.25">
      <c r="A14" s="5"/>
      <c r="B14" s="5" t="s">
        <v>87</v>
      </c>
      <c r="C14" s="6">
        <v>10</v>
      </c>
      <c r="E14" s="5" t="s">
        <v>5</v>
      </c>
      <c r="F14" s="8">
        <f>C21+C22+C23+C24+C25+C26+C27+C28</f>
        <v>137</v>
      </c>
    </row>
    <row r="15" spans="1:7" x14ac:dyDescent="0.25">
      <c r="A15" s="5"/>
      <c r="B15" s="5" t="s">
        <v>88</v>
      </c>
      <c r="C15" s="6">
        <v>25</v>
      </c>
      <c r="E15" s="5" t="s">
        <v>13</v>
      </c>
      <c r="F15" s="8">
        <f>F12+F13+F14</f>
        <v>2367.25</v>
      </c>
    </row>
    <row r="16" spans="1:7" x14ac:dyDescent="0.25">
      <c r="A16" s="5"/>
      <c r="B16" s="5" t="s">
        <v>89</v>
      </c>
      <c r="C16" s="6">
        <v>25</v>
      </c>
      <c r="E16" s="5" t="s">
        <v>6</v>
      </c>
      <c r="F16" s="8">
        <f>G2+G3+G4+G5+G6+G7</f>
        <v>6324.57</v>
      </c>
    </row>
    <row r="17" spans="1:6" x14ac:dyDescent="0.25">
      <c r="A17" s="5"/>
      <c r="B17" s="5" t="s">
        <v>94</v>
      </c>
      <c r="C17" s="6">
        <v>100</v>
      </c>
      <c r="E17" s="5" t="s">
        <v>7</v>
      </c>
      <c r="F17" s="8">
        <f>F15-F16</f>
        <v>-3957.3199999999997</v>
      </c>
    </row>
    <row r="18" spans="1:6" x14ac:dyDescent="0.25">
      <c r="A18" s="5"/>
      <c r="B18" s="5" t="s">
        <v>90</v>
      </c>
      <c r="C18" s="6">
        <v>20</v>
      </c>
    </row>
    <row r="19" spans="1:6" x14ac:dyDescent="0.25">
      <c r="A19" s="5"/>
      <c r="B19" s="5" t="s">
        <v>91</v>
      </c>
      <c r="C19" s="6">
        <v>15</v>
      </c>
    </row>
    <row r="20" spans="1:6" x14ac:dyDescent="0.25">
      <c r="A20" s="5"/>
      <c r="B20" s="5" t="s">
        <v>93</v>
      </c>
      <c r="C20" s="6">
        <v>10</v>
      </c>
    </row>
    <row r="21" spans="1:6" x14ac:dyDescent="0.25">
      <c r="A21" s="1" t="s">
        <v>11</v>
      </c>
      <c r="B21" s="5" t="s">
        <v>85</v>
      </c>
      <c r="C21" s="6">
        <v>15</v>
      </c>
    </row>
    <row r="22" spans="1:6" x14ac:dyDescent="0.25">
      <c r="A22" s="5"/>
      <c r="B22" s="5" t="s">
        <v>87</v>
      </c>
      <c r="C22" s="6">
        <v>10</v>
      </c>
    </row>
    <row r="23" spans="1:6" x14ac:dyDescent="0.25">
      <c r="A23" s="5"/>
      <c r="B23" s="5" t="s">
        <v>88</v>
      </c>
      <c r="C23" s="6">
        <v>25</v>
      </c>
    </row>
    <row r="24" spans="1:6" x14ac:dyDescent="0.25">
      <c r="A24" s="5"/>
      <c r="B24" s="5" t="s">
        <v>89</v>
      </c>
      <c r="C24" s="6">
        <v>25</v>
      </c>
    </row>
    <row r="25" spans="1:6" x14ac:dyDescent="0.25">
      <c r="A25" s="5"/>
      <c r="B25" s="5" t="s">
        <v>95</v>
      </c>
      <c r="C25" s="6">
        <v>17</v>
      </c>
    </row>
    <row r="26" spans="1:6" x14ac:dyDescent="0.25">
      <c r="A26" s="5"/>
      <c r="B26" s="5" t="s">
        <v>91</v>
      </c>
      <c r="C26" s="6">
        <v>15</v>
      </c>
    </row>
    <row r="27" spans="1:6" x14ac:dyDescent="0.25">
      <c r="A27" s="5"/>
      <c r="B27" s="5" t="s">
        <v>90</v>
      </c>
      <c r="C27" s="6">
        <v>20</v>
      </c>
    </row>
    <row r="28" spans="1:6" x14ac:dyDescent="0.25">
      <c r="A28" s="5"/>
      <c r="B28" s="5" t="s">
        <v>93</v>
      </c>
      <c r="C28" s="6">
        <v>10</v>
      </c>
    </row>
    <row r="29" spans="1:6" x14ac:dyDescent="0.25">
      <c r="A29" s="5"/>
      <c r="B29" s="5"/>
      <c r="C29" s="6"/>
    </row>
    <row r="30" spans="1:6" x14ac:dyDescent="0.25">
      <c r="A30" s="5"/>
      <c r="B30" s="5"/>
      <c r="C30" s="6"/>
    </row>
    <row r="31" spans="1:6" x14ac:dyDescent="0.25">
      <c r="A31" s="5"/>
      <c r="B31" s="5"/>
      <c r="C31" s="6"/>
    </row>
    <row r="32" spans="1:6" x14ac:dyDescent="0.25">
      <c r="A32" s="5"/>
      <c r="B32" s="5"/>
      <c r="C32" s="6"/>
    </row>
    <row r="33" spans="1:3" x14ac:dyDescent="0.25">
      <c r="A33" s="5"/>
      <c r="B33" s="5"/>
      <c r="C33" s="6"/>
    </row>
    <row r="34" spans="1:3" x14ac:dyDescent="0.25">
      <c r="A34" s="5"/>
      <c r="B34" s="5"/>
      <c r="C34" s="6"/>
    </row>
    <row r="35" spans="1:3" x14ac:dyDescent="0.25">
      <c r="A35" s="5"/>
      <c r="B35" s="5"/>
      <c r="C35" s="6"/>
    </row>
    <row r="36" spans="1:3" x14ac:dyDescent="0.25">
      <c r="A36" s="5"/>
      <c r="B36" s="5"/>
      <c r="C36" s="6"/>
    </row>
    <row r="37" spans="1:3" x14ac:dyDescent="0.25">
      <c r="A37" s="5"/>
      <c r="B37" s="5"/>
      <c r="C37" s="6"/>
    </row>
    <row r="38" spans="1:3" x14ac:dyDescent="0.25">
      <c r="A38" s="5"/>
      <c r="B38" s="5"/>
      <c r="C38" s="6"/>
    </row>
    <row r="39" spans="1:3" x14ac:dyDescent="0.25">
      <c r="A39" s="5"/>
      <c r="B39" s="5"/>
      <c r="C39" s="6"/>
    </row>
    <row r="40" spans="1:3" x14ac:dyDescent="0.25">
      <c r="A40" s="5"/>
      <c r="B40" s="5"/>
      <c r="C40" s="6"/>
    </row>
    <row r="41" spans="1:3" x14ac:dyDescent="0.25">
      <c r="A41" s="5"/>
      <c r="B41" s="5"/>
      <c r="C41" s="6"/>
    </row>
    <row r="42" spans="1:3" x14ac:dyDescent="0.25">
      <c r="A42" s="5"/>
      <c r="B42" s="5"/>
      <c r="C42" s="6"/>
    </row>
    <row r="43" spans="1:3" x14ac:dyDescent="0.25">
      <c r="A43" s="5"/>
      <c r="B43" s="5"/>
      <c r="C43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23CB9-CBC9-463A-ADB3-2079C04F2516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46581-5802-4EE8-A291-63C3D81BE250}">
  <dimension ref="A1:G43"/>
  <sheetViews>
    <sheetView workbookViewId="0">
      <selection activeCell="F7" sqref="F7"/>
    </sheetView>
  </sheetViews>
  <sheetFormatPr defaultColWidth="19.85546875" defaultRowHeight="15" x14ac:dyDescent="0.25"/>
  <cols>
    <col min="1" max="1" width="23.5703125" bestFit="1" customWidth="1"/>
    <col min="2" max="2" width="31.5703125" customWidth="1"/>
    <col min="3" max="3" width="19.85546875" style="7"/>
    <col min="5" max="5" width="22.85546875" bestFit="1" customWidth="1"/>
    <col min="6" max="6" width="24.85546875" bestFit="1" customWidth="1"/>
    <col min="7" max="7" width="19.85546875" style="7"/>
  </cols>
  <sheetData>
    <row r="1" spans="1:7" x14ac:dyDescent="0.25">
      <c r="A1" s="1" t="s">
        <v>24</v>
      </c>
      <c r="B1" s="1" t="s">
        <v>0</v>
      </c>
      <c r="C1" s="2" t="s">
        <v>1</v>
      </c>
      <c r="E1" s="3" t="s">
        <v>12</v>
      </c>
      <c r="F1" s="3" t="s">
        <v>2</v>
      </c>
      <c r="G1" s="4" t="s">
        <v>1</v>
      </c>
    </row>
    <row r="2" spans="1:7" x14ac:dyDescent="0.25">
      <c r="A2" s="9"/>
      <c r="B2" s="5" t="s">
        <v>96</v>
      </c>
      <c r="C2" s="6">
        <v>10</v>
      </c>
      <c r="E2" s="5" t="s">
        <v>37</v>
      </c>
      <c r="F2" s="5" t="s">
        <v>33</v>
      </c>
      <c r="G2" s="6">
        <v>2312</v>
      </c>
    </row>
    <row r="3" spans="1:7" x14ac:dyDescent="0.25">
      <c r="A3" s="5"/>
      <c r="B3" s="5" t="s">
        <v>97</v>
      </c>
      <c r="C3" s="6">
        <v>15</v>
      </c>
      <c r="E3" s="5"/>
      <c r="F3" s="5" t="s">
        <v>34</v>
      </c>
      <c r="G3" s="6"/>
    </row>
    <row r="4" spans="1:7" x14ac:dyDescent="0.25">
      <c r="A4" s="5"/>
      <c r="B4" s="5" t="s">
        <v>98</v>
      </c>
      <c r="C4" s="6">
        <v>25</v>
      </c>
      <c r="E4" s="5"/>
      <c r="F4" s="5" t="s">
        <v>35</v>
      </c>
      <c r="G4" s="6">
        <v>0.12</v>
      </c>
    </row>
    <row r="5" spans="1:7" x14ac:dyDescent="0.25">
      <c r="A5" s="5"/>
      <c r="B5" s="5" t="s">
        <v>99</v>
      </c>
      <c r="C5" s="6">
        <v>25</v>
      </c>
      <c r="E5" s="5" t="s">
        <v>38</v>
      </c>
      <c r="F5" s="5" t="s">
        <v>39</v>
      </c>
      <c r="G5" s="6">
        <v>317</v>
      </c>
    </row>
    <row r="6" spans="1:7" x14ac:dyDescent="0.25">
      <c r="A6" s="5"/>
      <c r="B6" s="5" t="s">
        <v>100</v>
      </c>
      <c r="C6" s="6">
        <v>100</v>
      </c>
      <c r="E6" s="5"/>
      <c r="F6" s="5" t="s">
        <v>112</v>
      </c>
      <c r="G6" s="6">
        <v>1126</v>
      </c>
    </row>
    <row r="7" spans="1:7" x14ac:dyDescent="0.25">
      <c r="A7" s="5"/>
      <c r="B7" s="5" t="s">
        <v>101</v>
      </c>
      <c r="C7" s="6">
        <v>10</v>
      </c>
      <c r="E7" s="5"/>
      <c r="F7" s="5" t="s">
        <v>18</v>
      </c>
      <c r="G7" s="6">
        <v>25.91</v>
      </c>
    </row>
    <row r="8" spans="1:7" x14ac:dyDescent="0.25">
      <c r="A8" s="5"/>
      <c r="B8" s="5" t="s">
        <v>87</v>
      </c>
      <c r="C8" s="6">
        <v>10</v>
      </c>
      <c r="E8" s="5" t="s">
        <v>40</v>
      </c>
      <c r="F8" s="5" t="s">
        <v>18</v>
      </c>
      <c r="G8" s="6">
        <v>23.08</v>
      </c>
    </row>
    <row r="9" spans="1:7" x14ac:dyDescent="0.25">
      <c r="A9" s="5"/>
      <c r="B9" s="5" t="s">
        <v>27</v>
      </c>
      <c r="C9" s="6">
        <v>1.59</v>
      </c>
      <c r="E9" s="5"/>
      <c r="F9" s="5"/>
      <c r="G9" s="6"/>
    </row>
    <row r="10" spans="1:7" x14ac:dyDescent="0.25">
      <c r="A10" s="5"/>
      <c r="B10" s="5" t="s">
        <v>88</v>
      </c>
      <c r="C10" s="6">
        <v>25</v>
      </c>
      <c r="E10" s="5"/>
      <c r="F10" s="5"/>
      <c r="G10" s="6"/>
    </row>
    <row r="11" spans="1:7" x14ac:dyDescent="0.25">
      <c r="A11" s="5"/>
      <c r="B11" s="5" t="s">
        <v>102</v>
      </c>
      <c r="C11" s="6">
        <v>25</v>
      </c>
    </row>
    <row r="12" spans="1:7" x14ac:dyDescent="0.25">
      <c r="A12" s="5"/>
      <c r="B12" s="5" t="s">
        <v>103</v>
      </c>
      <c r="C12" s="6">
        <v>100</v>
      </c>
      <c r="E12" s="5" t="s">
        <v>28</v>
      </c>
      <c r="F12" s="8">
        <f>C2+C3+C4+C5+C6+C7+C8+C9+C10+C11+C12+C13+C14+C15+C16+C17</f>
        <v>4756.59</v>
      </c>
    </row>
    <row r="13" spans="1:7" x14ac:dyDescent="0.25">
      <c r="A13" s="5"/>
      <c r="B13" s="5" t="s">
        <v>104</v>
      </c>
      <c r="C13" s="6">
        <v>50</v>
      </c>
      <c r="E13" s="5" t="s">
        <v>29</v>
      </c>
      <c r="F13" s="8">
        <f>C24+C25+C26+C27+C28+C29+C23+C22+C21+C20+C19</f>
        <v>298.48</v>
      </c>
    </row>
    <row r="14" spans="1:7" x14ac:dyDescent="0.25">
      <c r="A14" s="5"/>
      <c r="B14" s="5" t="s">
        <v>105</v>
      </c>
      <c r="C14" s="6">
        <v>20</v>
      </c>
      <c r="E14" s="5" t="s">
        <v>30</v>
      </c>
      <c r="F14" s="8">
        <f>C37+C36+C35+C34+C33+C32+C31+C38+C39</f>
        <v>223.98</v>
      </c>
    </row>
    <row r="15" spans="1:7" x14ac:dyDescent="0.25">
      <c r="A15" s="5"/>
      <c r="B15" s="5" t="s">
        <v>106</v>
      </c>
      <c r="C15" s="6">
        <v>15</v>
      </c>
      <c r="E15" s="5" t="s">
        <v>31</v>
      </c>
      <c r="F15" s="8">
        <f>F12+F13+F14</f>
        <v>5279.0499999999993</v>
      </c>
    </row>
    <row r="16" spans="1:7" x14ac:dyDescent="0.25">
      <c r="A16" s="5"/>
      <c r="B16" s="5" t="s">
        <v>107</v>
      </c>
      <c r="C16" s="6">
        <v>4300</v>
      </c>
      <c r="E16" s="5" t="s">
        <v>32</v>
      </c>
      <c r="F16" s="8">
        <f>G2+G3+G4+G5+G6+G7+G8</f>
        <v>3804.1099999999997</v>
      </c>
    </row>
    <row r="17" spans="1:6" x14ac:dyDescent="0.25">
      <c r="A17" s="5"/>
      <c r="B17" s="5" t="s">
        <v>108</v>
      </c>
      <c r="C17" s="6">
        <v>25</v>
      </c>
      <c r="E17" s="5" t="s">
        <v>7</v>
      </c>
      <c r="F17" s="8">
        <f>F15-F16</f>
        <v>1474.9399999999996</v>
      </c>
    </row>
    <row r="18" spans="1:6" x14ac:dyDescent="0.25">
      <c r="A18" s="1" t="s">
        <v>25</v>
      </c>
      <c r="B18" s="5"/>
      <c r="C18" s="6"/>
    </row>
    <row r="19" spans="1:6" x14ac:dyDescent="0.25">
      <c r="A19" s="5"/>
      <c r="B19" s="5" t="s">
        <v>109</v>
      </c>
      <c r="C19" s="6">
        <v>15</v>
      </c>
    </row>
    <row r="20" spans="1:6" x14ac:dyDescent="0.25">
      <c r="A20" s="5"/>
      <c r="B20" s="5" t="s">
        <v>110</v>
      </c>
      <c r="C20" s="6">
        <v>10</v>
      </c>
    </row>
    <row r="21" spans="1:6" x14ac:dyDescent="0.25">
      <c r="A21" s="5"/>
      <c r="B21" s="5" t="s">
        <v>36</v>
      </c>
      <c r="C21" s="6">
        <v>123.48</v>
      </c>
    </row>
    <row r="22" spans="1:6" x14ac:dyDescent="0.25">
      <c r="A22" s="5"/>
      <c r="B22" s="5" t="s">
        <v>85</v>
      </c>
      <c r="C22" s="6">
        <v>15</v>
      </c>
    </row>
    <row r="23" spans="1:6" x14ac:dyDescent="0.25">
      <c r="A23" s="5"/>
      <c r="B23" s="5" t="s">
        <v>87</v>
      </c>
      <c r="C23" s="6">
        <v>10</v>
      </c>
    </row>
    <row r="24" spans="1:6" x14ac:dyDescent="0.25">
      <c r="A24" s="5"/>
      <c r="B24" s="5" t="s">
        <v>102</v>
      </c>
      <c r="C24" s="6">
        <v>25</v>
      </c>
    </row>
    <row r="25" spans="1:6" x14ac:dyDescent="0.25">
      <c r="A25" s="5"/>
      <c r="B25" s="5" t="s">
        <v>105</v>
      </c>
      <c r="C25" s="6">
        <v>20</v>
      </c>
    </row>
    <row r="26" spans="1:6" x14ac:dyDescent="0.25">
      <c r="A26" s="5"/>
      <c r="B26" s="5" t="s">
        <v>106</v>
      </c>
      <c r="C26" s="6">
        <v>15</v>
      </c>
    </row>
    <row r="27" spans="1:6" x14ac:dyDescent="0.25">
      <c r="A27" s="5"/>
      <c r="B27" s="5" t="s">
        <v>109</v>
      </c>
      <c r="C27" s="6">
        <v>30</v>
      </c>
    </row>
    <row r="28" spans="1:6" x14ac:dyDescent="0.25">
      <c r="A28" s="5"/>
      <c r="B28" s="5" t="s">
        <v>88</v>
      </c>
      <c r="C28" s="6">
        <v>25</v>
      </c>
    </row>
    <row r="29" spans="1:6" x14ac:dyDescent="0.25">
      <c r="A29" s="5"/>
      <c r="B29" s="5" t="s">
        <v>110</v>
      </c>
      <c r="C29" s="6">
        <v>10</v>
      </c>
    </row>
    <row r="30" spans="1:6" x14ac:dyDescent="0.25">
      <c r="A30" s="1" t="s">
        <v>26</v>
      </c>
      <c r="B30" s="5"/>
      <c r="C30" s="6"/>
    </row>
    <row r="31" spans="1:6" x14ac:dyDescent="0.25">
      <c r="A31" s="5"/>
      <c r="B31" s="5" t="s">
        <v>36</v>
      </c>
      <c r="C31" s="6">
        <v>3.98</v>
      </c>
    </row>
    <row r="32" spans="1:6" x14ac:dyDescent="0.25">
      <c r="A32" s="5"/>
      <c r="B32" s="5" t="s">
        <v>85</v>
      </c>
      <c r="C32" s="6">
        <v>15</v>
      </c>
    </row>
    <row r="33" spans="1:3" x14ac:dyDescent="0.25">
      <c r="A33" s="5"/>
      <c r="B33" s="5" t="s">
        <v>87</v>
      </c>
      <c r="C33" s="6">
        <v>10</v>
      </c>
    </row>
    <row r="34" spans="1:3" x14ac:dyDescent="0.25">
      <c r="A34" s="5"/>
      <c r="B34" s="5" t="s">
        <v>111</v>
      </c>
      <c r="C34" s="6">
        <v>100</v>
      </c>
    </row>
    <row r="35" spans="1:3" x14ac:dyDescent="0.25">
      <c r="A35" s="5"/>
      <c r="B35" s="5" t="s">
        <v>88</v>
      </c>
      <c r="C35" s="6">
        <v>25</v>
      </c>
    </row>
    <row r="36" spans="1:3" x14ac:dyDescent="0.25">
      <c r="A36" s="5"/>
      <c r="B36" s="5" t="s">
        <v>102</v>
      </c>
      <c r="C36" s="6">
        <v>25</v>
      </c>
    </row>
    <row r="37" spans="1:3" x14ac:dyDescent="0.25">
      <c r="A37" s="5"/>
      <c r="B37" s="5" t="s">
        <v>105</v>
      </c>
      <c r="C37" s="6">
        <v>20</v>
      </c>
    </row>
    <row r="38" spans="1:3" x14ac:dyDescent="0.25">
      <c r="A38" s="5"/>
      <c r="B38" s="5" t="s">
        <v>106</v>
      </c>
      <c r="C38" s="6">
        <v>15</v>
      </c>
    </row>
    <row r="39" spans="1:3" x14ac:dyDescent="0.25">
      <c r="A39" s="5"/>
      <c r="B39" s="5" t="s">
        <v>110</v>
      </c>
      <c r="C39" s="6">
        <v>10</v>
      </c>
    </row>
    <row r="40" spans="1:3" x14ac:dyDescent="0.25">
      <c r="A40" s="5"/>
      <c r="B40" s="5"/>
      <c r="C40" s="6"/>
    </row>
    <row r="41" spans="1:3" x14ac:dyDescent="0.25">
      <c r="A41" s="5"/>
      <c r="B41" s="5"/>
      <c r="C41" s="6"/>
    </row>
    <row r="42" spans="1:3" x14ac:dyDescent="0.25">
      <c r="A42" s="5"/>
      <c r="B42" s="5"/>
      <c r="C42" s="6"/>
    </row>
    <row r="43" spans="1:3" x14ac:dyDescent="0.25">
      <c r="A43" s="5"/>
      <c r="B43" s="5"/>
      <c r="C43" s="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C29C0-028B-4BCC-AECB-1EEB97214F74}">
  <dimension ref="A1:G43"/>
  <sheetViews>
    <sheetView topLeftCell="B1" zoomScale="90" zoomScaleNormal="90" workbookViewId="0">
      <selection activeCell="B1" sqref="B1"/>
    </sheetView>
  </sheetViews>
  <sheetFormatPr defaultColWidth="19.85546875" defaultRowHeight="15" x14ac:dyDescent="0.25"/>
  <cols>
    <col min="1" max="1" width="23.5703125" bestFit="1" customWidth="1"/>
    <col min="2" max="2" width="31.5703125" customWidth="1"/>
    <col min="3" max="3" width="19.85546875" style="7"/>
    <col min="5" max="5" width="22.85546875" bestFit="1" customWidth="1"/>
    <col min="6" max="6" width="24.85546875" bestFit="1" customWidth="1"/>
    <col min="7" max="7" width="19.85546875" style="7"/>
  </cols>
  <sheetData>
    <row r="1" spans="1:7" x14ac:dyDescent="0.25">
      <c r="A1" s="1" t="s">
        <v>45</v>
      </c>
      <c r="B1" s="1" t="s">
        <v>0</v>
      </c>
      <c r="C1" s="2" t="s">
        <v>1</v>
      </c>
      <c r="E1" s="3" t="s">
        <v>12</v>
      </c>
      <c r="F1" s="3" t="s">
        <v>2</v>
      </c>
      <c r="G1" s="4" t="s">
        <v>1</v>
      </c>
    </row>
    <row r="2" spans="1:7" x14ac:dyDescent="0.25">
      <c r="A2" s="9"/>
      <c r="B2" s="5" t="s">
        <v>113</v>
      </c>
      <c r="C2" s="6">
        <v>50</v>
      </c>
      <c r="E2" s="5" t="s">
        <v>48</v>
      </c>
      <c r="F2" s="5" t="s">
        <v>51</v>
      </c>
      <c r="G2" s="6">
        <v>22.23</v>
      </c>
    </row>
    <row r="3" spans="1:7" x14ac:dyDescent="0.25">
      <c r="A3" s="5"/>
      <c r="B3" s="5" t="s">
        <v>87</v>
      </c>
      <c r="C3" s="6">
        <v>10</v>
      </c>
      <c r="E3" s="5"/>
      <c r="F3" s="5"/>
      <c r="G3" s="6"/>
    </row>
    <row r="4" spans="1:7" x14ac:dyDescent="0.25">
      <c r="A4" s="5"/>
      <c r="B4" s="5" t="s">
        <v>88</v>
      </c>
      <c r="C4" s="6">
        <v>25</v>
      </c>
      <c r="E4" s="5"/>
      <c r="F4" s="5"/>
      <c r="G4" s="6"/>
    </row>
    <row r="5" spans="1:7" x14ac:dyDescent="0.25">
      <c r="A5" s="5"/>
      <c r="B5" s="5" t="s">
        <v>114</v>
      </c>
      <c r="C5" s="6">
        <v>25</v>
      </c>
      <c r="E5" s="5" t="s">
        <v>49</v>
      </c>
      <c r="F5" s="5" t="s">
        <v>52</v>
      </c>
      <c r="G5" s="6">
        <v>236.08</v>
      </c>
    </row>
    <row r="6" spans="1:7" x14ac:dyDescent="0.25">
      <c r="A6" s="5"/>
      <c r="B6" s="5" t="s">
        <v>105</v>
      </c>
      <c r="C6" s="6">
        <v>20</v>
      </c>
      <c r="E6" s="5"/>
      <c r="F6" s="5" t="s">
        <v>53</v>
      </c>
      <c r="G6" s="6">
        <v>25.15</v>
      </c>
    </row>
    <row r="7" spans="1:7" x14ac:dyDescent="0.25">
      <c r="A7" s="5"/>
      <c r="B7" s="5" t="s">
        <v>91</v>
      </c>
      <c r="C7" s="6">
        <v>15</v>
      </c>
      <c r="E7" s="5"/>
      <c r="F7" s="5"/>
      <c r="G7" s="6"/>
    </row>
    <row r="8" spans="1:7" x14ac:dyDescent="0.25">
      <c r="A8" s="5"/>
      <c r="B8" s="5"/>
      <c r="C8" s="6"/>
      <c r="E8" s="5" t="s">
        <v>50</v>
      </c>
      <c r="F8" s="5" t="s">
        <v>57</v>
      </c>
      <c r="G8" s="6">
        <v>193</v>
      </c>
    </row>
    <row r="9" spans="1:7" x14ac:dyDescent="0.25">
      <c r="A9" s="5"/>
      <c r="B9" s="5"/>
      <c r="C9" s="6"/>
      <c r="E9" s="5"/>
      <c r="F9" s="5" t="s">
        <v>58</v>
      </c>
      <c r="G9" s="6"/>
    </row>
    <row r="10" spans="1:7" x14ac:dyDescent="0.25">
      <c r="A10" s="5"/>
      <c r="B10" s="5"/>
      <c r="C10" s="6"/>
      <c r="E10" s="5"/>
      <c r="F10" s="5" t="s">
        <v>51</v>
      </c>
      <c r="G10" s="6">
        <v>25.81</v>
      </c>
    </row>
    <row r="11" spans="1:7" x14ac:dyDescent="0.25">
      <c r="A11" s="5"/>
      <c r="B11" s="5"/>
      <c r="C11" s="6"/>
    </row>
    <row r="12" spans="1:7" x14ac:dyDescent="0.25">
      <c r="A12" s="5"/>
      <c r="B12" s="5"/>
      <c r="C12" s="6"/>
      <c r="E12" s="5" t="s">
        <v>54</v>
      </c>
      <c r="F12" s="8">
        <f>C2+C3+C4+C5+C6+C7+C8+C9+C10+C11+C12+C13+C14+C15+C16+C17</f>
        <v>145</v>
      </c>
    </row>
    <row r="13" spans="1:7" x14ac:dyDescent="0.25">
      <c r="A13" s="5"/>
      <c r="B13" s="5"/>
      <c r="C13" s="6"/>
      <c r="E13" s="5" t="s">
        <v>55</v>
      </c>
      <c r="F13" s="8">
        <f>C24+C25+C26+C27+C28+C29+C23+C22+C21+C20+C19</f>
        <v>215</v>
      </c>
    </row>
    <row r="14" spans="1:7" x14ac:dyDescent="0.25">
      <c r="A14" s="5"/>
      <c r="B14" s="5"/>
      <c r="C14" s="6"/>
      <c r="E14" s="5" t="s">
        <v>56</v>
      </c>
      <c r="F14" s="8">
        <f>C37+C36+C35+C34+C33+C32+C31+C38+C39+C41+C40</f>
        <v>505</v>
      </c>
    </row>
    <row r="15" spans="1:7" x14ac:dyDescent="0.25">
      <c r="A15" s="5"/>
      <c r="B15" s="5"/>
      <c r="C15" s="6"/>
      <c r="E15" s="5" t="s">
        <v>31</v>
      </c>
      <c r="F15" s="10">
        <f>F12+F13+F14</f>
        <v>865</v>
      </c>
    </row>
    <row r="16" spans="1:7" x14ac:dyDescent="0.25">
      <c r="A16" s="5"/>
      <c r="B16" s="5"/>
      <c r="C16" s="6"/>
      <c r="E16" s="5" t="s">
        <v>32</v>
      </c>
      <c r="F16" s="8">
        <f>G2+G3+G4+G5+G6+G7+G8</f>
        <v>476.46</v>
      </c>
    </row>
    <row r="17" spans="1:6" x14ac:dyDescent="0.25">
      <c r="A17" s="5"/>
      <c r="B17" s="5"/>
      <c r="C17" s="6"/>
      <c r="E17" s="5" t="s">
        <v>7</v>
      </c>
      <c r="F17" s="8">
        <f>F15-F16</f>
        <v>388.54</v>
      </c>
    </row>
    <row r="18" spans="1:6" x14ac:dyDescent="0.25">
      <c r="A18" s="1" t="s">
        <v>46</v>
      </c>
      <c r="B18" s="5"/>
      <c r="C18" s="6"/>
    </row>
    <row r="19" spans="1:6" x14ac:dyDescent="0.25">
      <c r="A19" s="5"/>
      <c r="B19" s="5" t="s">
        <v>115</v>
      </c>
      <c r="C19" s="6">
        <v>10</v>
      </c>
    </row>
    <row r="20" spans="1:6" x14ac:dyDescent="0.25">
      <c r="A20" s="5"/>
      <c r="B20" s="5" t="s">
        <v>87</v>
      </c>
      <c r="C20" s="6">
        <v>10</v>
      </c>
    </row>
    <row r="21" spans="1:6" x14ac:dyDescent="0.25">
      <c r="A21" s="5"/>
      <c r="B21" s="5" t="s">
        <v>116</v>
      </c>
      <c r="C21" s="6">
        <v>100</v>
      </c>
    </row>
    <row r="22" spans="1:6" x14ac:dyDescent="0.25">
      <c r="A22" s="5"/>
      <c r="B22" s="5" t="s">
        <v>88</v>
      </c>
      <c r="C22" s="6">
        <v>25</v>
      </c>
    </row>
    <row r="23" spans="1:6" x14ac:dyDescent="0.25">
      <c r="A23" s="5"/>
      <c r="B23" s="5" t="s">
        <v>117</v>
      </c>
      <c r="C23" s="6">
        <v>25</v>
      </c>
    </row>
    <row r="24" spans="1:6" x14ac:dyDescent="0.25">
      <c r="A24" s="5"/>
      <c r="B24" s="5" t="s">
        <v>105</v>
      </c>
      <c r="C24" s="6">
        <v>20</v>
      </c>
    </row>
    <row r="25" spans="1:6" x14ac:dyDescent="0.25">
      <c r="A25" s="5"/>
      <c r="B25" s="5" t="s">
        <v>106</v>
      </c>
      <c r="C25" s="6">
        <v>15</v>
      </c>
    </row>
    <row r="26" spans="1:6" x14ac:dyDescent="0.25">
      <c r="A26" s="5"/>
      <c r="B26" s="5" t="s">
        <v>115</v>
      </c>
      <c r="C26" s="6">
        <v>10</v>
      </c>
    </row>
    <row r="27" spans="1:6" x14ac:dyDescent="0.25">
      <c r="A27" s="5"/>
      <c r="B27" s="5"/>
      <c r="C27" s="6"/>
    </row>
    <row r="28" spans="1:6" x14ac:dyDescent="0.25">
      <c r="A28" s="5"/>
      <c r="B28" s="5"/>
      <c r="C28" s="6"/>
    </row>
    <row r="29" spans="1:6" x14ac:dyDescent="0.25">
      <c r="A29" s="5"/>
      <c r="B29" s="5"/>
      <c r="C29" s="6"/>
    </row>
    <row r="30" spans="1:6" x14ac:dyDescent="0.25">
      <c r="A30" s="1" t="s">
        <v>47</v>
      </c>
      <c r="B30" s="5"/>
      <c r="C30" s="6"/>
    </row>
    <row r="31" spans="1:6" x14ac:dyDescent="0.25">
      <c r="A31" s="5"/>
      <c r="B31" s="5" t="s">
        <v>118</v>
      </c>
      <c r="C31" s="6">
        <v>25</v>
      </c>
    </row>
    <row r="32" spans="1:6" x14ac:dyDescent="0.25">
      <c r="A32" s="5"/>
      <c r="B32" s="5" t="s">
        <v>119</v>
      </c>
      <c r="C32" s="6">
        <v>100</v>
      </c>
    </row>
    <row r="33" spans="1:3" x14ac:dyDescent="0.25">
      <c r="A33" s="5"/>
      <c r="B33" s="5" t="s">
        <v>87</v>
      </c>
      <c r="C33" s="6">
        <v>10</v>
      </c>
    </row>
    <row r="34" spans="1:3" x14ac:dyDescent="0.25">
      <c r="A34" s="5"/>
      <c r="B34" s="5" t="s">
        <v>120</v>
      </c>
      <c r="C34" s="6">
        <v>50</v>
      </c>
    </row>
    <row r="35" spans="1:3" x14ac:dyDescent="0.25">
      <c r="A35" s="5"/>
      <c r="B35" s="5" t="s">
        <v>88</v>
      </c>
      <c r="C35" s="6">
        <v>25</v>
      </c>
    </row>
    <row r="36" spans="1:3" x14ac:dyDescent="0.25">
      <c r="A36" s="5"/>
      <c r="B36" s="5" t="s">
        <v>121</v>
      </c>
      <c r="C36" s="6">
        <v>25</v>
      </c>
    </row>
    <row r="37" spans="1:3" x14ac:dyDescent="0.25">
      <c r="A37" s="5"/>
      <c r="B37" s="5" t="s">
        <v>89</v>
      </c>
      <c r="C37" s="6">
        <v>25</v>
      </c>
    </row>
    <row r="38" spans="1:3" x14ac:dyDescent="0.25">
      <c r="A38" s="5"/>
      <c r="B38" s="5" t="s">
        <v>105</v>
      </c>
      <c r="C38" s="6">
        <v>20</v>
      </c>
    </row>
    <row r="39" spans="1:3" x14ac:dyDescent="0.25">
      <c r="A39" s="5"/>
      <c r="B39" s="5" t="s">
        <v>122</v>
      </c>
      <c r="C39" s="6">
        <v>200</v>
      </c>
    </row>
    <row r="40" spans="1:3" x14ac:dyDescent="0.25">
      <c r="A40" s="5"/>
      <c r="B40" s="5" t="s">
        <v>106</v>
      </c>
      <c r="C40" s="6">
        <v>15</v>
      </c>
    </row>
    <row r="41" spans="1:3" x14ac:dyDescent="0.25">
      <c r="A41" s="5"/>
      <c r="B41" s="5" t="s">
        <v>115</v>
      </c>
      <c r="C41" s="6">
        <v>10</v>
      </c>
    </row>
    <row r="42" spans="1:3" x14ac:dyDescent="0.25">
      <c r="A42" s="5"/>
      <c r="B42" s="5"/>
      <c r="C42" s="6"/>
    </row>
    <row r="43" spans="1:3" x14ac:dyDescent="0.25">
      <c r="A43" s="5"/>
      <c r="B43" s="5"/>
      <c r="C43" s="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21CD7-8700-42E6-AE37-CD43D5D0890B}">
  <dimension ref="A1:G51"/>
  <sheetViews>
    <sheetView zoomScale="90" zoomScaleNormal="90" workbookViewId="0">
      <selection activeCell="B1" sqref="B1"/>
    </sheetView>
  </sheetViews>
  <sheetFormatPr defaultColWidth="19.85546875" defaultRowHeight="15" x14ac:dyDescent="0.25"/>
  <cols>
    <col min="1" max="1" width="23.5703125" bestFit="1" customWidth="1"/>
    <col min="2" max="2" width="31.5703125" customWidth="1"/>
    <col min="3" max="3" width="19.85546875" style="7"/>
    <col min="5" max="5" width="22.85546875" bestFit="1" customWidth="1"/>
    <col min="6" max="6" width="24.85546875" bestFit="1" customWidth="1"/>
    <col min="7" max="7" width="19.85546875" style="7"/>
  </cols>
  <sheetData>
    <row r="1" spans="1:7" x14ac:dyDescent="0.25">
      <c r="A1" s="1" t="s">
        <v>64</v>
      </c>
      <c r="B1" s="1" t="s">
        <v>0</v>
      </c>
      <c r="C1" s="2" t="s">
        <v>1</v>
      </c>
      <c r="E1" s="3" t="s">
        <v>12</v>
      </c>
      <c r="F1" s="3" t="s">
        <v>2</v>
      </c>
      <c r="G1" s="4" t="s">
        <v>1</v>
      </c>
    </row>
    <row r="2" spans="1:7" x14ac:dyDescent="0.25">
      <c r="A2" s="9"/>
      <c r="B2" s="5" t="s">
        <v>123</v>
      </c>
      <c r="C2" s="6">
        <v>25</v>
      </c>
      <c r="E2" s="5" t="s">
        <v>82</v>
      </c>
      <c r="F2" s="5" t="s">
        <v>68</v>
      </c>
      <c r="G2" s="6">
        <v>343.9</v>
      </c>
    </row>
    <row r="3" spans="1:7" x14ac:dyDescent="0.25">
      <c r="A3" s="5"/>
      <c r="B3" s="5" t="s">
        <v>63</v>
      </c>
      <c r="C3" s="6">
        <v>455.33</v>
      </c>
      <c r="E3" s="5"/>
      <c r="F3" s="5" t="s">
        <v>69</v>
      </c>
      <c r="G3" s="6">
        <v>26.52</v>
      </c>
    </row>
    <row r="4" spans="1:7" x14ac:dyDescent="0.25">
      <c r="A4" s="5"/>
      <c r="B4" s="5" t="s">
        <v>124</v>
      </c>
      <c r="C4" s="6">
        <v>10</v>
      </c>
      <c r="E4" s="5" t="s">
        <v>83</v>
      </c>
      <c r="F4" s="5" t="s">
        <v>69</v>
      </c>
      <c r="G4" s="6">
        <v>151</v>
      </c>
    </row>
    <row r="5" spans="1:7" x14ac:dyDescent="0.25">
      <c r="A5" s="5"/>
      <c r="B5" s="5" t="s">
        <v>63</v>
      </c>
      <c r="C5" s="6">
        <v>532</v>
      </c>
      <c r="E5" s="5"/>
      <c r="F5" s="5" t="s">
        <v>70</v>
      </c>
      <c r="G5" s="6">
        <v>345</v>
      </c>
    </row>
    <row r="6" spans="1:7" x14ac:dyDescent="0.25">
      <c r="A6" s="5"/>
      <c r="B6" s="5" t="s">
        <v>63</v>
      </c>
      <c r="C6" s="6">
        <v>153</v>
      </c>
      <c r="E6" s="5" t="s">
        <v>84</v>
      </c>
      <c r="F6" s="5" t="s">
        <v>71</v>
      </c>
      <c r="G6" s="6">
        <v>248</v>
      </c>
    </row>
    <row r="7" spans="1:7" x14ac:dyDescent="0.25">
      <c r="A7" s="5"/>
      <c r="B7" s="5" t="s">
        <v>63</v>
      </c>
      <c r="C7" s="6">
        <v>296.17</v>
      </c>
      <c r="E7" s="5"/>
      <c r="F7" s="5" t="s">
        <v>72</v>
      </c>
      <c r="G7" s="6">
        <v>253</v>
      </c>
    </row>
    <row r="8" spans="1:7" x14ac:dyDescent="0.25">
      <c r="A8" s="5"/>
      <c r="B8" s="5" t="s">
        <v>63</v>
      </c>
      <c r="C8" s="6">
        <v>123</v>
      </c>
      <c r="E8" s="5"/>
      <c r="F8" s="5" t="s">
        <v>70</v>
      </c>
      <c r="G8" s="6">
        <v>344</v>
      </c>
    </row>
    <row r="9" spans="1:7" x14ac:dyDescent="0.25">
      <c r="A9" s="5"/>
      <c r="B9" s="5" t="s">
        <v>63</v>
      </c>
      <c r="C9" s="6">
        <v>355.48</v>
      </c>
      <c r="E9" s="5"/>
      <c r="F9" s="5" t="s">
        <v>69</v>
      </c>
      <c r="G9" s="6">
        <v>26.05</v>
      </c>
    </row>
    <row r="10" spans="1:7" x14ac:dyDescent="0.25">
      <c r="A10" s="5"/>
      <c r="B10" s="5" t="s">
        <v>63</v>
      </c>
      <c r="C10" s="6">
        <v>536.08000000000004</v>
      </c>
      <c r="E10" s="5"/>
      <c r="F10" s="5"/>
      <c r="G10" s="6"/>
    </row>
    <row r="11" spans="1:7" x14ac:dyDescent="0.25">
      <c r="A11" s="5"/>
      <c r="B11" s="5" t="s">
        <v>63</v>
      </c>
      <c r="C11" s="6">
        <v>617.5</v>
      </c>
    </row>
    <row r="12" spans="1:7" x14ac:dyDescent="0.25">
      <c r="A12" s="5"/>
      <c r="B12" s="5" t="s">
        <v>63</v>
      </c>
      <c r="C12" s="6">
        <v>734.86</v>
      </c>
      <c r="E12" s="5" t="s">
        <v>73</v>
      </c>
      <c r="F12" s="8">
        <f>C2+C3+C4+C5+C6+C7+C8+C9+C10+C11+C12+C13+C14+C15+C16+C17+C18+C19+C20</f>
        <v>5055.42</v>
      </c>
    </row>
    <row r="13" spans="1:7" x14ac:dyDescent="0.25">
      <c r="A13" s="5"/>
      <c r="B13" s="5" t="s">
        <v>125</v>
      </c>
      <c r="C13" s="6">
        <v>975</v>
      </c>
      <c r="E13" s="5" t="s">
        <v>74</v>
      </c>
      <c r="F13" s="8">
        <f>C23+C24+C25+C26+C27+C28+C29+C30+C31</f>
        <v>7597.68</v>
      </c>
    </row>
    <row r="14" spans="1:7" x14ac:dyDescent="0.25">
      <c r="A14" s="5"/>
      <c r="B14" s="5" t="s">
        <v>63</v>
      </c>
      <c r="C14" s="6">
        <v>47</v>
      </c>
      <c r="E14" s="5" t="s">
        <v>75</v>
      </c>
      <c r="F14" s="8">
        <f>C35+C36+C37+C38+C39+C39+C40+C41+C42+C43+C44+C45+C46+C47</f>
        <v>1465</v>
      </c>
    </row>
    <row r="15" spans="1:7" x14ac:dyDescent="0.25">
      <c r="A15" s="5"/>
      <c r="B15" s="5" t="s">
        <v>111</v>
      </c>
      <c r="C15" s="6">
        <v>100</v>
      </c>
      <c r="E15" s="5" t="s">
        <v>76</v>
      </c>
      <c r="F15" s="10">
        <f>F12+F13+F14</f>
        <v>14118.1</v>
      </c>
    </row>
    <row r="16" spans="1:7" x14ac:dyDescent="0.25">
      <c r="A16" s="5"/>
      <c r="B16" s="5" t="s">
        <v>117</v>
      </c>
      <c r="C16" s="6">
        <v>25</v>
      </c>
      <c r="E16" s="5" t="s">
        <v>77</v>
      </c>
      <c r="F16" s="8">
        <f>G2+G3+G4+G5+G6+G7+G8+G9</f>
        <v>1737.47</v>
      </c>
    </row>
    <row r="17" spans="1:6" x14ac:dyDescent="0.25">
      <c r="A17" s="5"/>
      <c r="B17" s="5" t="s">
        <v>88</v>
      </c>
      <c r="C17" s="6">
        <v>25</v>
      </c>
      <c r="E17" s="5" t="s">
        <v>7</v>
      </c>
      <c r="F17" s="8">
        <f>F15-F16</f>
        <v>12380.630000000001</v>
      </c>
    </row>
    <row r="18" spans="1:6" x14ac:dyDescent="0.25">
      <c r="A18" s="5"/>
      <c r="B18" s="5" t="s">
        <v>105</v>
      </c>
      <c r="C18" s="6">
        <v>20</v>
      </c>
    </row>
    <row r="19" spans="1:6" x14ac:dyDescent="0.25">
      <c r="A19" s="5"/>
      <c r="B19" s="5" t="s">
        <v>91</v>
      </c>
      <c r="C19" s="6">
        <v>15</v>
      </c>
    </row>
    <row r="20" spans="1:6" x14ac:dyDescent="0.25">
      <c r="A20" s="5"/>
      <c r="B20" s="5" t="s">
        <v>126</v>
      </c>
      <c r="C20" s="6">
        <v>10</v>
      </c>
    </row>
    <row r="21" spans="1:6" x14ac:dyDescent="0.25">
      <c r="A21" s="5"/>
      <c r="B21" s="5"/>
      <c r="C21" s="6"/>
    </row>
    <row r="22" spans="1:6" x14ac:dyDescent="0.25">
      <c r="A22" s="1" t="s">
        <v>65</v>
      </c>
      <c r="B22" s="5"/>
      <c r="C22" s="6"/>
    </row>
    <row r="23" spans="1:6" x14ac:dyDescent="0.25">
      <c r="A23" s="5"/>
      <c r="B23" s="5" t="s">
        <v>127</v>
      </c>
      <c r="C23" s="6">
        <v>50</v>
      </c>
    </row>
    <row r="24" spans="1:6" x14ac:dyDescent="0.25">
      <c r="A24" s="5"/>
      <c r="B24" s="5" t="s">
        <v>66</v>
      </c>
      <c r="C24" s="6">
        <v>816.68</v>
      </c>
    </row>
    <row r="25" spans="1:6" x14ac:dyDescent="0.25">
      <c r="A25" s="5"/>
      <c r="B25" s="5" t="s">
        <v>87</v>
      </c>
      <c r="C25" s="6">
        <v>10</v>
      </c>
    </row>
    <row r="26" spans="1:6" x14ac:dyDescent="0.25">
      <c r="A26" s="5"/>
      <c r="B26" s="5" t="s">
        <v>107</v>
      </c>
      <c r="C26" s="6">
        <v>6626</v>
      </c>
    </row>
    <row r="27" spans="1:6" x14ac:dyDescent="0.25">
      <c r="A27" s="5"/>
      <c r="B27" s="5" t="s">
        <v>117</v>
      </c>
      <c r="C27" s="6">
        <v>25</v>
      </c>
    </row>
    <row r="28" spans="1:6" x14ac:dyDescent="0.25">
      <c r="A28" s="5"/>
      <c r="B28" s="5" t="s">
        <v>88</v>
      </c>
      <c r="C28" s="6">
        <v>25</v>
      </c>
    </row>
    <row r="29" spans="1:6" x14ac:dyDescent="0.25">
      <c r="A29" s="5"/>
      <c r="B29" s="5" t="s">
        <v>105</v>
      </c>
      <c r="C29" s="6">
        <v>20</v>
      </c>
    </row>
    <row r="30" spans="1:6" x14ac:dyDescent="0.25">
      <c r="A30" s="5"/>
      <c r="B30" s="5" t="s">
        <v>91</v>
      </c>
      <c r="C30" s="6">
        <v>15</v>
      </c>
    </row>
    <row r="31" spans="1:6" x14ac:dyDescent="0.25">
      <c r="A31" s="5"/>
      <c r="B31" s="5" t="s">
        <v>126</v>
      </c>
      <c r="C31" s="6">
        <v>10</v>
      </c>
    </row>
    <row r="32" spans="1:6" x14ac:dyDescent="0.25">
      <c r="A32" s="5"/>
      <c r="B32" s="5"/>
      <c r="C32" s="6"/>
    </row>
    <row r="33" spans="1:3" x14ac:dyDescent="0.25">
      <c r="A33" s="1" t="s">
        <v>67</v>
      </c>
      <c r="B33" s="5"/>
      <c r="C33" s="6"/>
    </row>
    <row r="34" spans="1:3" x14ac:dyDescent="0.25">
      <c r="A34" s="5"/>
      <c r="B34" s="5"/>
      <c r="C34" s="6"/>
    </row>
    <row r="35" spans="1:3" x14ac:dyDescent="0.25">
      <c r="A35" s="5"/>
      <c r="B35" s="5" t="s">
        <v>103</v>
      </c>
      <c r="C35" s="6">
        <v>100</v>
      </c>
    </row>
    <row r="36" spans="1:3" x14ac:dyDescent="0.25">
      <c r="A36" s="5"/>
      <c r="B36" s="5" t="s">
        <v>87</v>
      </c>
      <c r="C36" s="6">
        <v>10</v>
      </c>
    </row>
    <row r="37" spans="1:3" x14ac:dyDescent="0.25">
      <c r="A37" s="5"/>
      <c r="B37" s="5" t="s">
        <v>87</v>
      </c>
      <c r="C37" s="6">
        <v>25</v>
      </c>
    </row>
    <row r="38" spans="1:3" x14ac:dyDescent="0.25">
      <c r="A38" s="5"/>
      <c r="B38" s="5" t="s">
        <v>128</v>
      </c>
      <c r="C38" s="6">
        <v>100</v>
      </c>
    </row>
    <row r="39" spans="1:3" x14ac:dyDescent="0.25">
      <c r="A39" s="5"/>
      <c r="B39" s="5" t="s">
        <v>88</v>
      </c>
      <c r="C39" s="6">
        <v>25</v>
      </c>
    </row>
    <row r="40" spans="1:3" x14ac:dyDescent="0.25">
      <c r="A40" s="5"/>
      <c r="B40" s="5" t="s">
        <v>129</v>
      </c>
      <c r="C40" s="6">
        <v>50</v>
      </c>
    </row>
    <row r="41" spans="1:3" x14ac:dyDescent="0.25">
      <c r="A41" s="5"/>
      <c r="B41" s="5" t="s">
        <v>130</v>
      </c>
      <c r="C41" s="6">
        <v>25</v>
      </c>
    </row>
    <row r="42" spans="1:3" x14ac:dyDescent="0.25">
      <c r="A42" s="5"/>
      <c r="B42" s="5" t="s">
        <v>131</v>
      </c>
      <c r="C42" s="6">
        <v>20</v>
      </c>
    </row>
    <row r="43" spans="1:3" x14ac:dyDescent="0.25">
      <c r="A43" s="5"/>
      <c r="B43" s="5" t="s">
        <v>132</v>
      </c>
      <c r="C43" s="6">
        <v>50</v>
      </c>
    </row>
    <row r="44" spans="1:3" x14ac:dyDescent="0.25">
      <c r="A44" s="5"/>
      <c r="B44" s="5" t="s">
        <v>133</v>
      </c>
      <c r="C44" s="6">
        <v>20</v>
      </c>
    </row>
    <row r="45" spans="1:3" x14ac:dyDescent="0.25">
      <c r="A45" s="5"/>
      <c r="B45" s="5" t="s">
        <v>103</v>
      </c>
      <c r="C45" s="6">
        <v>500</v>
      </c>
    </row>
    <row r="46" spans="1:3" x14ac:dyDescent="0.25">
      <c r="A46" s="5"/>
      <c r="B46" s="5" t="s">
        <v>91</v>
      </c>
      <c r="C46" s="6">
        <v>15</v>
      </c>
    </row>
    <row r="47" spans="1:3" x14ac:dyDescent="0.25">
      <c r="A47" s="5"/>
      <c r="B47" s="5" t="s">
        <v>134</v>
      </c>
      <c r="C47" s="6">
        <v>500</v>
      </c>
    </row>
    <row r="48" spans="1:3" x14ac:dyDescent="0.25">
      <c r="A48" s="5"/>
      <c r="B48" s="5"/>
      <c r="C48" s="6"/>
    </row>
    <row r="49" spans="1:3" x14ac:dyDescent="0.25">
      <c r="A49" s="5"/>
      <c r="B49" s="5"/>
      <c r="C49" s="6"/>
    </row>
    <row r="50" spans="1:3" x14ac:dyDescent="0.25">
      <c r="A50" s="5"/>
      <c r="B50" s="5"/>
      <c r="C50" s="6"/>
    </row>
    <row r="51" spans="1:3" x14ac:dyDescent="0.25">
      <c r="A51" s="5"/>
      <c r="B51" s="5"/>
      <c r="C51" s="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5C54-C207-4478-8A08-E3598E9C4001}">
  <dimension ref="A1:B21"/>
  <sheetViews>
    <sheetView tabSelected="1" topLeftCell="A4" workbookViewId="0">
      <selection activeCell="B20" sqref="B20"/>
    </sheetView>
  </sheetViews>
  <sheetFormatPr defaultRowHeight="15" x14ac:dyDescent="0.25"/>
  <cols>
    <col min="1" max="1" width="22.85546875" bestFit="1" customWidth="1"/>
    <col min="2" max="2" width="11.28515625" bestFit="1" customWidth="1"/>
  </cols>
  <sheetData>
    <row r="1" spans="1:2" x14ac:dyDescent="0.25">
      <c r="A1" s="5" t="s">
        <v>19</v>
      </c>
      <c r="B1" s="8" t="s">
        <v>23</v>
      </c>
    </row>
    <row r="2" spans="1:2" x14ac:dyDescent="0.25">
      <c r="A2" s="5" t="s">
        <v>20</v>
      </c>
      <c r="B2" s="8">
        <v>2367.25</v>
      </c>
    </row>
    <row r="3" spans="1:2" x14ac:dyDescent="0.25">
      <c r="A3" s="5" t="s">
        <v>21</v>
      </c>
      <c r="B3" s="8">
        <v>6324.57</v>
      </c>
    </row>
    <row r="4" spans="1:2" x14ac:dyDescent="0.25">
      <c r="A4" s="5" t="s">
        <v>22</v>
      </c>
      <c r="B4" s="8">
        <v>9028.49</v>
      </c>
    </row>
    <row r="5" spans="1:2" x14ac:dyDescent="0.25">
      <c r="A5" s="5"/>
      <c r="B5" s="8"/>
    </row>
    <row r="6" spans="1:2" x14ac:dyDescent="0.25">
      <c r="A6" s="5" t="s">
        <v>41</v>
      </c>
      <c r="B6" s="8">
        <v>9028.49</v>
      </c>
    </row>
    <row r="7" spans="1:2" x14ac:dyDescent="0.25">
      <c r="A7" s="5" t="s">
        <v>42</v>
      </c>
      <c r="B7" s="8">
        <f>'Q2'!F15</f>
        <v>5279.0499999999993</v>
      </c>
    </row>
    <row r="8" spans="1:2" x14ac:dyDescent="0.25">
      <c r="A8" s="5" t="s">
        <v>43</v>
      </c>
      <c r="B8" s="8">
        <f>'Q2'!F16</f>
        <v>3804.1099999999997</v>
      </c>
    </row>
    <row r="9" spans="1:2" x14ac:dyDescent="0.25">
      <c r="A9" s="5" t="s">
        <v>44</v>
      </c>
      <c r="B9" s="8">
        <f>B6+B7-B8</f>
        <v>10503.43</v>
      </c>
    </row>
    <row r="10" spans="1:2" x14ac:dyDescent="0.25">
      <c r="A10" s="5"/>
      <c r="B10" s="8"/>
    </row>
    <row r="11" spans="1:2" x14ac:dyDescent="0.25">
      <c r="A11" s="5" t="s">
        <v>59</v>
      </c>
      <c r="B11" s="8">
        <f>B9</f>
        <v>10503.43</v>
      </c>
    </row>
    <row r="12" spans="1:2" x14ac:dyDescent="0.25">
      <c r="A12" s="5" t="s">
        <v>60</v>
      </c>
      <c r="B12" s="8">
        <f>'Q3'!F15</f>
        <v>865</v>
      </c>
    </row>
    <row r="13" spans="1:2" x14ac:dyDescent="0.25">
      <c r="A13" s="5" t="s">
        <v>61</v>
      </c>
      <c r="B13" s="8">
        <f>'Q3'!F16</f>
        <v>476.46</v>
      </c>
    </row>
    <row r="14" spans="1:2" x14ac:dyDescent="0.25">
      <c r="A14" s="5" t="s">
        <v>62</v>
      </c>
      <c r="B14" s="8">
        <f>B11+B12-B13</f>
        <v>10891.970000000001</v>
      </c>
    </row>
    <row r="15" spans="1:2" x14ac:dyDescent="0.25">
      <c r="A15" s="5"/>
      <c r="B15" s="8"/>
    </row>
    <row r="16" spans="1:2" x14ac:dyDescent="0.25">
      <c r="A16" s="5" t="s">
        <v>78</v>
      </c>
      <c r="B16" s="8">
        <f>B11</f>
        <v>10503.43</v>
      </c>
    </row>
    <row r="17" spans="1:2" x14ac:dyDescent="0.25">
      <c r="A17" s="5" t="s">
        <v>79</v>
      </c>
      <c r="B17" s="8">
        <f>'Q4'!F15</f>
        <v>14118.1</v>
      </c>
    </row>
    <row r="18" spans="1:2" x14ac:dyDescent="0.25">
      <c r="A18" s="5" t="s">
        <v>80</v>
      </c>
      <c r="B18" s="8">
        <f>'Q4'!F16</f>
        <v>1737.47</v>
      </c>
    </row>
    <row r="19" spans="1:2" x14ac:dyDescent="0.25">
      <c r="A19" s="5" t="s">
        <v>81</v>
      </c>
      <c r="B19" s="8">
        <f>B16+B17-B18</f>
        <v>22884.059999999998</v>
      </c>
    </row>
    <row r="20" spans="1:2" x14ac:dyDescent="0.25">
      <c r="A20" s="5"/>
      <c r="B20" s="8"/>
    </row>
    <row r="21" spans="1:2" x14ac:dyDescent="0.25">
      <c r="A21" s="5"/>
      <c r="B2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Q1 </vt:lpstr>
      <vt:lpstr>Sheet1</vt:lpstr>
      <vt:lpstr>Q2</vt:lpstr>
      <vt:lpstr>Q3</vt:lpstr>
      <vt:lpstr>Q4</vt:lpstr>
      <vt:lpstr>Saldo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Farhan Sheeqow</dc:creator>
  <cp:lastModifiedBy>Westerkamp, R.</cp:lastModifiedBy>
  <dcterms:created xsi:type="dcterms:W3CDTF">2022-04-20T09:57:30Z</dcterms:created>
  <dcterms:modified xsi:type="dcterms:W3CDTF">2023-02-11T18:58:48Z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2022-04-20T10:32:58Z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5449b331-d8cb-4e53-b824-b26d15aa1bae</vt:lpwstr>
  </property>
  <property fmtid="{D5CDD505-2E9C-101B-9397-08002B2CF9AE}" pid="8" name="MSIP_Label_42ffcf47-be15-40bf-818d-0da39af9f75a_ContentBits">
    <vt:lpwstr>0</vt:lpwstr>
  </property>
</Properties>
</file>